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销价表" sheetId="1" r:id="rId1"/>
    <sheet name="峰谷表" sheetId="2" r:id="rId2"/>
  </sheets>
  <definedNames>
    <definedName name="_xlnm.Print_Area" localSheetId="1">'峰谷表'!$A$1:$P$13</definedName>
  </definedNames>
  <calcPr fullCalcOnLoad="1"/>
</workbook>
</file>

<file path=xl/sharedStrings.xml><?xml version="1.0" encoding="utf-8"?>
<sst xmlns="http://schemas.openxmlformats.org/spreadsheetml/2006/main" count="57" uniqueCount="41">
  <si>
    <t>附件1</t>
  </si>
  <si>
    <t>陕西电网销售电价表（不含榆林）</t>
  </si>
  <si>
    <t>用  电  分  类</t>
  </si>
  <si>
    <t>电度电价（元/千瓦时）</t>
  </si>
  <si>
    <t>基本电价</t>
  </si>
  <si>
    <t>不满1千伏</t>
  </si>
  <si>
    <t>1—10千伏</t>
  </si>
  <si>
    <t>35 千伏</t>
  </si>
  <si>
    <t>110 千伏</t>
  </si>
  <si>
    <t>220千伏    及以上</t>
  </si>
  <si>
    <t>最大需量</t>
  </si>
  <si>
    <t>变压器容量</t>
  </si>
  <si>
    <t>(元/千瓦/月)</t>
  </si>
  <si>
    <t>(元/千伏安/月)</t>
  </si>
  <si>
    <t>一、居民生活用电</t>
  </si>
  <si>
    <t>二、农业生产用电</t>
  </si>
  <si>
    <t xml:space="preserve">   其中：农业排灌用电</t>
  </si>
  <si>
    <t xml:space="preserve">   深井、高扬程农业排灌用电</t>
  </si>
  <si>
    <t>50米—100米</t>
  </si>
  <si>
    <t>100米以上—300米</t>
  </si>
  <si>
    <t>300米以上</t>
  </si>
  <si>
    <t>三、工商业及其它用电</t>
  </si>
  <si>
    <t xml:space="preserve">   其中：大工业生产用电</t>
  </si>
  <si>
    <t xml:space="preserve">   一般工商业及其它用电</t>
  </si>
  <si>
    <t>注：1.上表所列价格，除农业生产用电类中农业排灌和深井、高扬程农业排灌用电外,均含农网还贷资金2分钱和国家重大水利工程建设基金0.23分钱。除居民生活用电和农业生产用电类外，均含可再生能源电价附加1.9分钱。除农业生产用电类外，均含大中型水库移民后期扶持基金0.62分钱。</t>
  </si>
  <si>
    <t xml:space="preserve">    2.对已下放地方核工业铀扩散厂和堆化工厂生产用电价格，按上表所列分类价格降低1.7分钱执行。抗灾救灾用电按上表所列分类价格降低2分钱执行。</t>
  </si>
  <si>
    <t>附件2</t>
  </si>
  <si>
    <t>陕西电网峰谷分时销售电价表（不含榆林）</t>
  </si>
  <si>
    <t>单位：元/千瓦时</t>
  </si>
  <si>
    <t>用电分类</t>
  </si>
  <si>
    <t>35千伏</t>
  </si>
  <si>
    <t>110千伏</t>
  </si>
  <si>
    <t>220千伏及以上</t>
  </si>
  <si>
    <t>高峰</t>
  </si>
  <si>
    <t>平段</t>
  </si>
  <si>
    <t>低谷</t>
  </si>
  <si>
    <t>一、农业生产用电</t>
  </si>
  <si>
    <t>二、工商业及其它用电</t>
  </si>
  <si>
    <t>注：1．上表所列价格，各类用电均含农网还贷资金2分钱和国家重大水利工程建设基金0.23分钱。除农业生产用电外，均含大中型水库移民后期扶持基金0.62分钱，可再生能源电价附加1.9分钱。</t>
  </si>
  <si>
    <t xml:space="preserve">    2．对已下放地方核工业铀扩散厂和堆化工厂生产用电价格，按上表所列分类价格降低1.7分钱执行。抗灾救灾用电按上表所列分类价格降低2分钱执行。对生产能力在3万吨及以上的氯碱企业生产用电，电度电价在上表所列大工业生产用电平段价格基础上，各电压等级的电度电价分别降低2.46分钱，峰谷分时电价相应调整。</t>
  </si>
  <si>
    <t xml:space="preserve">    3.变压器容量在315千伏安及以上的一般工商业及其他用户可选择执行表中大工业生产用电两部制电价；一般工商业及其他用户可选择执行表中峰谷电价或执行平段电价每千瓦时加6分。一般工商业及其他用户选择以上各类结算方式执行周期原则上不少于三个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</si>
</sst>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00_ "/>
    <numFmt numFmtId="179" formatCode="0.000_ "/>
  </numFmts>
  <fonts count="31">
    <font>
      <sz val="12"/>
      <name val="宋体"/>
      <family val="0"/>
    </font>
    <font>
      <sz val="20"/>
      <name val="黑体"/>
      <family val="3"/>
    </font>
    <font>
      <sz val="24"/>
      <name val="方正小标宋简体"/>
      <family val="0"/>
    </font>
    <font>
      <sz val="12"/>
      <name val="仿宋"/>
      <family val="3"/>
    </font>
    <font>
      <sz val="13"/>
      <name val="黑体"/>
      <family val="3"/>
    </font>
    <font>
      <sz val="13"/>
      <name val="仿宋"/>
      <family val="3"/>
    </font>
    <font>
      <sz val="13"/>
      <color indexed="8"/>
      <name val="仿宋"/>
      <family val="3"/>
    </font>
    <font>
      <b/>
      <sz val="13"/>
      <color indexed="8"/>
      <name val="仿宋"/>
      <family val="3"/>
    </font>
    <font>
      <sz val="18"/>
      <name val="黑体"/>
      <family val="3"/>
    </font>
    <font>
      <i/>
      <sz val="11"/>
      <color indexed="23"/>
      <name val="宋体"/>
      <family val="0"/>
    </font>
    <font>
      <b/>
      <sz val="15"/>
      <color indexed="56"/>
      <name val="宋体"/>
      <family val="0"/>
    </font>
    <font>
      <u val="single"/>
      <sz val="12"/>
      <color indexed="36"/>
      <name val="宋体"/>
      <family val="0"/>
    </font>
    <font>
      <sz val="11"/>
      <color indexed="10"/>
      <name val="宋体"/>
      <family val="0"/>
    </font>
    <font>
      <sz val="11"/>
      <color indexed="8"/>
      <name val="宋体"/>
      <family val="0"/>
    </font>
    <font>
      <sz val="11"/>
      <color indexed="9"/>
      <name val="宋体"/>
      <family val="0"/>
    </font>
    <font>
      <b/>
      <sz val="11"/>
      <color indexed="56"/>
      <name val="宋体"/>
      <family val="0"/>
    </font>
    <font>
      <sz val="11"/>
      <color indexed="20"/>
      <name val="宋体"/>
      <family val="0"/>
    </font>
    <font>
      <b/>
      <sz val="11"/>
      <color indexed="9"/>
      <name val="宋体"/>
      <family val="0"/>
    </font>
    <font>
      <sz val="11"/>
      <color indexed="62"/>
      <name val="宋体"/>
      <family val="0"/>
    </font>
    <font>
      <sz val="11"/>
      <color indexed="8"/>
      <name val="等线"/>
      <family val="0"/>
    </font>
    <font>
      <u val="single"/>
      <sz val="12"/>
      <color indexed="12"/>
      <name val="宋体"/>
      <family val="0"/>
    </font>
    <font>
      <sz val="11"/>
      <color indexed="60"/>
      <name val="宋体"/>
      <family val="0"/>
    </font>
    <font>
      <b/>
      <sz val="11"/>
      <color indexed="63"/>
      <name val="宋体"/>
      <family val="0"/>
    </font>
    <font>
      <b/>
      <sz val="18"/>
      <color indexed="56"/>
      <name val="宋体"/>
      <family val="0"/>
    </font>
    <font>
      <b/>
      <sz val="13"/>
      <color indexed="56"/>
      <name val="宋体"/>
      <family val="0"/>
    </font>
    <font>
      <b/>
      <sz val="11"/>
      <color indexed="52"/>
      <name val="宋体"/>
      <family val="0"/>
    </font>
    <font>
      <sz val="11"/>
      <color indexed="17"/>
      <name val="宋体"/>
      <family val="0"/>
    </font>
    <font>
      <sz val="11"/>
      <color indexed="52"/>
      <name val="宋体"/>
      <family val="0"/>
    </font>
    <font>
      <b/>
      <sz val="11"/>
      <color indexed="8"/>
      <name val="宋体"/>
      <family val="0"/>
    </font>
    <font>
      <sz val="9"/>
      <name val="宋体"/>
      <family val="0"/>
    </font>
    <font>
      <sz val="10"/>
      <name val="Helv"/>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top style="thin"/>
      <bottom style="thin"/>
    </border>
    <border>
      <left style="thin">
        <color indexed="8"/>
      </left>
      <right style="thin">
        <color indexed="8"/>
      </right>
      <top/>
      <bottom style="thin">
        <color indexed="8"/>
      </bottom>
    </border>
    <border>
      <left style="thin">
        <color indexed="8"/>
      </left>
      <right style="thin">
        <color indexed="8"/>
      </right>
      <top>
        <color indexed="63"/>
      </top>
      <bottom style="thin">
        <color indexed="8"/>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3" fillId="2" borderId="0" applyNumberFormat="0" applyBorder="0" applyAlignment="0" applyProtection="0"/>
    <xf numFmtId="0" fontId="18"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9" fillId="0" borderId="0">
      <alignment vertical="center"/>
      <protection/>
    </xf>
    <xf numFmtId="0" fontId="13"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10" fillId="0" borderId="3" applyNumberFormat="0" applyFill="0" applyAlignment="0" applyProtection="0"/>
    <xf numFmtId="0" fontId="24" fillId="0" borderId="4" applyNumberFormat="0" applyFill="0" applyAlignment="0" applyProtection="0"/>
    <xf numFmtId="0" fontId="14" fillId="8" borderId="0" applyNumberFormat="0" applyBorder="0" applyAlignment="0" applyProtection="0"/>
    <xf numFmtId="0" fontId="15" fillId="0" borderId="5" applyNumberFormat="0" applyFill="0" applyAlignment="0" applyProtection="0"/>
    <xf numFmtId="0" fontId="14" fillId="9" borderId="0" applyNumberFormat="0" applyBorder="0" applyAlignment="0" applyProtection="0"/>
    <xf numFmtId="0" fontId="22" fillId="10" borderId="6" applyNumberFormat="0" applyAlignment="0" applyProtection="0"/>
    <xf numFmtId="0" fontId="25" fillId="10" borderId="1" applyNumberFormat="0" applyAlignment="0" applyProtection="0"/>
    <xf numFmtId="0" fontId="17" fillId="11" borderId="7" applyNumberFormat="0" applyAlignment="0" applyProtection="0"/>
    <xf numFmtId="0" fontId="13" fillId="3" borderId="0" applyNumberFormat="0" applyBorder="0" applyAlignment="0" applyProtection="0"/>
    <xf numFmtId="0" fontId="14" fillId="12"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6" fillId="2" borderId="0" applyNumberFormat="0" applyBorder="0" applyAlignment="0" applyProtection="0"/>
    <xf numFmtId="0" fontId="21"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20" borderId="0" applyNumberFormat="0" applyBorder="0" applyAlignment="0" applyProtection="0"/>
    <xf numFmtId="0" fontId="13"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4" fillId="23" borderId="0" applyNumberFormat="0" applyBorder="0" applyAlignment="0" applyProtection="0"/>
    <xf numFmtId="0" fontId="29" fillId="0" borderId="0">
      <alignment vertical="center"/>
      <protection/>
    </xf>
    <xf numFmtId="0" fontId="30" fillId="0" borderId="0">
      <alignment/>
      <protection/>
    </xf>
    <xf numFmtId="0" fontId="29" fillId="0" borderId="0">
      <alignment vertical="center"/>
      <protection/>
    </xf>
  </cellStyleXfs>
  <cellXfs count="35">
    <xf numFmtId="0" fontId="0" fillId="0" borderId="0" xfId="0" applyAlignment="1">
      <alignment vertical="center"/>
    </xf>
    <xf numFmtId="0" fontId="0" fillId="0" borderId="0" xfId="0" applyFont="1" applyAlignment="1">
      <alignment vertical="center"/>
    </xf>
    <xf numFmtId="0" fontId="1" fillId="0" borderId="0" xfId="0" applyFont="1" applyAlignment="1">
      <alignment/>
    </xf>
    <xf numFmtId="0" fontId="0" fillId="0" borderId="0" xfId="0" applyFont="1" applyAlignment="1">
      <alignment/>
    </xf>
    <xf numFmtId="0" fontId="2" fillId="0" borderId="0" xfId="0" applyFont="1" applyAlignment="1">
      <alignment horizontal="center" vertical="center"/>
    </xf>
    <xf numFmtId="0" fontId="3" fillId="0" borderId="0" xfId="0" applyFont="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10" xfId="0" applyFont="1" applyBorder="1" applyAlignment="1">
      <alignment vertical="center" wrapText="1"/>
    </xf>
    <xf numFmtId="178" fontId="6" fillId="0" borderId="13"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1" xfId="0" applyFont="1" applyFill="1" applyBorder="1" applyAlignment="1">
      <alignment horizontal="left" vertical="center"/>
    </xf>
    <xf numFmtId="178" fontId="7" fillId="0" borderId="13" xfId="0" applyNumberFormat="1" applyFont="1" applyFill="1" applyBorder="1" applyAlignment="1">
      <alignment horizontal="center" vertical="center" wrapText="1"/>
    </xf>
    <xf numFmtId="178" fontId="6" fillId="0" borderId="13" xfId="0" applyNumberFormat="1" applyFont="1" applyFill="1" applyBorder="1" applyAlignment="1">
      <alignment horizontal="center" vertical="center" wrapText="1"/>
    </xf>
    <xf numFmtId="0" fontId="5" fillId="0" borderId="11" xfId="0" applyFont="1" applyBorder="1" applyAlignment="1">
      <alignment horizontal="left" vertical="center"/>
    </xf>
    <xf numFmtId="178" fontId="5" fillId="0" borderId="13" xfId="0" applyNumberFormat="1"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xf>
    <xf numFmtId="179" fontId="0" fillId="0" borderId="0" xfId="0" applyNumberFormat="1" applyFont="1" applyAlignment="1">
      <alignment vertical="center"/>
    </xf>
    <xf numFmtId="0" fontId="5" fillId="0" borderId="14" xfId="0" applyFont="1" applyBorder="1" applyAlignment="1">
      <alignment horizontal="right" vertical="center"/>
    </xf>
    <xf numFmtId="0" fontId="0" fillId="0" borderId="0" xfId="0" applyAlignment="1">
      <alignment vertical="center"/>
    </xf>
    <xf numFmtId="0" fontId="8" fillId="0" borderId="0" xfId="0" applyFont="1" applyAlignment="1">
      <alignment vertical="center"/>
    </xf>
    <xf numFmtId="0" fontId="5" fillId="0" borderId="0" xfId="0" applyFont="1" applyBorder="1" applyAlignment="1">
      <alignment horizontal="right"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1" xfId="0" applyFont="1" applyBorder="1" applyAlignment="1">
      <alignment horizontal="left"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vertical="center" wrapText="1"/>
    </xf>
    <xf numFmtId="178" fontId="5" fillId="0" borderId="13" xfId="0" applyNumberFormat="1" applyFont="1" applyFill="1" applyBorder="1" applyAlignment="1">
      <alignment horizontal="center" vertical="center" wrapText="1"/>
    </xf>
    <xf numFmtId="0" fontId="5" fillId="0" borderId="0" xfId="0" applyFont="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常规_销价表二"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样式 1" xfId="65"/>
    <cellStyle name="常规_4.超低排放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6"/>
  <sheetViews>
    <sheetView tabSelected="1" workbookViewId="0" topLeftCell="A1">
      <selection activeCell="B12" sqref="B12"/>
    </sheetView>
  </sheetViews>
  <sheetFormatPr defaultColWidth="9.00390625" defaultRowHeight="14.25"/>
  <cols>
    <col min="1" max="1" width="38.125" style="0" customWidth="1"/>
    <col min="2" max="2" width="16.625" style="0" bestFit="1" customWidth="1"/>
    <col min="3" max="3" width="23.75390625" style="0" bestFit="1" customWidth="1"/>
    <col min="4" max="4" width="13.75390625" style="0" bestFit="1" customWidth="1"/>
    <col min="5" max="5" width="11.625" style="0" customWidth="1"/>
    <col min="6" max="6" width="12.00390625" style="0" customWidth="1"/>
    <col min="7" max="8" width="16.875" style="0" customWidth="1"/>
    <col min="9" max="9" width="26.125" style="0" customWidth="1"/>
    <col min="10" max="10" width="12.125" style="0" customWidth="1"/>
    <col min="11" max="11" width="10.875" style="0" customWidth="1"/>
  </cols>
  <sheetData>
    <row r="1" spans="1:8" ht="26.25" customHeight="1">
      <c r="A1" s="22" t="s">
        <v>0</v>
      </c>
      <c r="B1" s="3"/>
      <c r="C1" s="3"/>
      <c r="D1" s="3"/>
      <c r="E1" s="3"/>
      <c r="F1" s="3"/>
      <c r="G1" s="3"/>
      <c r="H1" s="3"/>
    </row>
    <row r="2" spans="1:8" ht="31.5">
      <c r="A2" s="4" t="s">
        <v>1</v>
      </c>
      <c r="B2" s="4"/>
      <c r="C2" s="4"/>
      <c r="D2" s="4"/>
      <c r="E2" s="4"/>
      <c r="F2" s="4"/>
      <c r="G2" s="4"/>
      <c r="H2" s="4"/>
    </row>
    <row r="3" spans="1:8" ht="21" customHeight="1">
      <c r="A3" s="5"/>
      <c r="B3" s="5"/>
      <c r="C3" s="5"/>
      <c r="D3" s="5"/>
      <c r="E3" s="5"/>
      <c r="F3" s="5"/>
      <c r="G3" s="23"/>
      <c r="H3" s="23"/>
    </row>
    <row r="4" spans="1:8" ht="24.75" customHeight="1">
      <c r="A4" s="24" t="s">
        <v>2</v>
      </c>
      <c r="B4" s="24" t="s">
        <v>3</v>
      </c>
      <c r="C4" s="24"/>
      <c r="D4" s="24"/>
      <c r="E4" s="24"/>
      <c r="F4" s="24"/>
      <c r="G4" s="24" t="s">
        <v>4</v>
      </c>
      <c r="H4" s="24"/>
    </row>
    <row r="5" spans="1:8" ht="24.75" customHeight="1">
      <c r="A5" s="24"/>
      <c r="B5" s="24" t="s">
        <v>5</v>
      </c>
      <c r="C5" s="24" t="s">
        <v>6</v>
      </c>
      <c r="D5" s="24" t="s">
        <v>7</v>
      </c>
      <c r="E5" s="24" t="s">
        <v>8</v>
      </c>
      <c r="F5" s="24" t="s">
        <v>9</v>
      </c>
      <c r="G5" s="25" t="s">
        <v>10</v>
      </c>
      <c r="H5" s="25" t="s">
        <v>11</v>
      </c>
    </row>
    <row r="6" spans="1:8" ht="24.75" customHeight="1">
      <c r="A6" s="24"/>
      <c r="B6" s="24"/>
      <c r="C6" s="24"/>
      <c r="D6" s="24"/>
      <c r="E6" s="24"/>
      <c r="F6" s="26"/>
      <c r="G6" s="24" t="s">
        <v>12</v>
      </c>
      <c r="H6" s="24" t="s">
        <v>13</v>
      </c>
    </row>
    <row r="7" spans="1:8" ht="33" customHeight="1">
      <c r="A7" s="27" t="s">
        <v>14</v>
      </c>
      <c r="B7" s="28">
        <v>0.4983</v>
      </c>
      <c r="C7" s="28">
        <v>0.4983</v>
      </c>
      <c r="D7" s="28">
        <v>0.4983</v>
      </c>
      <c r="E7" s="28"/>
      <c r="F7" s="28"/>
      <c r="G7" s="29"/>
      <c r="H7" s="29"/>
    </row>
    <row r="8" spans="1:8" ht="33" customHeight="1">
      <c r="A8" s="27" t="s">
        <v>15</v>
      </c>
      <c r="B8" s="28">
        <f>0.5174-0.001</f>
        <v>0.5164</v>
      </c>
      <c r="C8" s="28">
        <f>0.5094-0.001</f>
        <v>0.5084</v>
      </c>
      <c r="D8" s="28">
        <f>0.4994-0.001</f>
        <v>0.4984</v>
      </c>
      <c r="E8" s="28"/>
      <c r="F8" s="28"/>
      <c r="G8" s="30"/>
      <c r="H8" s="30"/>
    </row>
    <row r="9" spans="1:8" ht="33" customHeight="1">
      <c r="A9" s="31" t="s">
        <v>16</v>
      </c>
      <c r="B9" s="28">
        <v>0.2994</v>
      </c>
      <c r="C9" s="28">
        <v>0.2974</v>
      </c>
      <c r="D9" s="28">
        <v>0.2944</v>
      </c>
      <c r="E9" s="28"/>
      <c r="F9" s="28"/>
      <c r="G9" s="30"/>
      <c r="H9" s="30"/>
    </row>
    <row r="10" spans="1:8" ht="33" customHeight="1">
      <c r="A10" s="32" t="s">
        <v>17</v>
      </c>
      <c r="B10" s="28" t="s">
        <v>18</v>
      </c>
      <c r="C10" s="28" t="s">
        <v>19</v>
      </c>
      <c r="D10" s="28" t="s">
        <v>20</v>
      </c>
      <c r="E10" s="28"/>
      <c r="F10" s="28"/>
      <c r="G10" s="30"/>
      <c r="H10" s="30"/>
    </row>
    <row r="11" spans="1:8" ht="33" customHeight="1">
      <c r="A11" s="32"/>
      <c r="B11" s="28">
        <v>0.2794</v>
      </c>
      <c r="C11" s="28">
        <v>0.2694</v>
      </c>
      <c r="D11" s="28">
        <v>0.2594</v>
      </c>
      <c r="E11" s="28"/>
      <c r="F11" s="28"/>
      <c r="G11" s="30"/>
      <c r="H11" s="30"/>
    </row>
    <row r="12" spans="1:8" ht="33" customHeight="1">
      <c r="A12" s="27" t="s">
        <v>21</v>
      </c>
      <c r="B12" s="28"/>
      <c r="C12" s="28"/>
      <c r="D12" s="28"/>
      <c r="E12" s="28"/>
      <c r="F12" s="28"/>
      <c r="G12" s="30"/>
      <c r="H12" s="30"/>
    </row>
    <row r="13" spans="1:8" ht="33" customHeight="1">
      <c r="A13" s="27" t="s">
        <v>22</v>
      </c>
      <c r="B13" s="28"/>
      <c r="C13" s="28">
        <f>0.5701-0.0108-0.0091</f>
        <v>0.5502</v>
      </c>
      <c r="D13" s="28">
        <f>0.5501-0.0108-0.0091</f>
        <v>0.5302</v>
      </c>
      <c r="E13" s="28">
        <f>0.5301-0.0108-0.0091</f>
        <v>0.5102</v>
      </c>
      <c r="F13" s="28">
        <f>0.5251-0.0108-0.0091</f>
        <v>0.5052</v>
      </c>
      <c r="G13" s="28">
        <v>31</v>
      </c>
      <c r="H13" s="28">
        <v>24</v>
      </c>
    </row>
    <row r="14" spans="1:8" ht="33" customHeight="1">
      <c r="A14" s="27" t="s">
        <v>23</v>
      </c>
      <c r="B14" s="33">
        <f>0.8134-0.0108-0.0322-0.0158-0.0176-0.034-0.01-0.0218</f>
        <v>0.6711999999999999</v>
      </c>
      <c r="C14" s="33">
        <f>0.7934-0.0108-0.0322-0.0158-0.0176-0.034-0.01-0.0218</f>
        <v>0.6511999999999999</v>
      </c>
      <c r="D14" s="33">
        <f>0.7734-0.0108-0.0322-0.0158-0.0176-0.034-0.01-0.0218</f>
        <v>0.6311999999999999</v>
      </c>
      <c r="E14" s="28"/>
      <c r="F14" s="28"/>
      <c r="G14" s="30"/>
      <c r="H14" s="30"/>
    </row>
    <row r="15" spans="1:8" s="21" customFormat="1" ht="33" customHeight="1">
      <c r="A15" s="17" t="s">
        <v>24</v>
      </c>
      <c r="B15" s="17"/>
      <c r="C15" s="17"/>
      <c r="D15" s="17"/>
      <c r="E15" s="17"/>
      <c r="F15" s="17"/>
      <c r="G15" s="17"/>
      <c r="H15" s="17"/>
    </row>
    <row r="16" spans="1:8" ht="30" customHeight="1">
      <c r="A16" s="34" t="s">
        <v>25</v>
      </c>
      <c r="B16" s="34"/>
      <c r="C16" s="34"/>
      <c r="D16" s="34"/>
      <c r="E16" s="34"/>
      <c r="F16" s="34"/>
      <c r="G16" s="34"/>
      <c r="H16" s="34"/>
    </row>
  </sheetData>
  <sheetProtection/>
  <mergeCells count="13">
    <mergeCell ref="A2:H2"/>
    <mergeCell ref="G3:H3"/>
    <mergeCell ref="B4:F4"/>
    <mergeCell ref="G4:H4"/>
    <mergeCell ref="A15:H15"/>
    <mergeCell ref="A16:H16"/>
    <mergeCell ref="A4:A6"/>
    <mergeCell ref="A10:A11"/>
    <mergeCell ref="B5:B6"/>
    <mergeCell ref="C5:C6"/>
    <mergeCell ref="D5:D6"/>
    <mergeCell ref="E5:E6"/>
    <mergeCell ref="F5:F6"/>
  </mergeCells>
  <printOptions horizontalCentered="1"/>
  <pageMargins left="0.9444444444444444" right="0.7479166666666667" top="0.9840277777777777" bottom="0.9840277777777777" header="0.5111111111111111" footer="0.5111111111111111"/>
  <pageSetup fitToHeight="1" fitToWidth="1" horizontalDpi="600" verticalDpi="600" orientation="landscape" paperSize="9" scale="80"/>
</worksheet>
</file>

<file path=xl/worksheets/sheet2.xml><?xml version="1.0" encoding="utf-8"?>
<worksheet xmlns="http://schemas.openxmlformats.org/spreadsheetml/2006/main" xmlns:r="http://schemas.openxmlformats.org/officeDocument/2006/relationships">
  <sheetPr>
    <pageSetUpPr fitToPage="1"/>
  </sheetPr>
  <dimension ref="A1:P14"/>
  <sheetViews>
    <sheetView view="pageBreakPreview" zoomScaleNormal="90" zoomScaleSheetLayoutView="100" workbookViewId="0" topLeftCell="A1">
      <selection activeCell="D5" sqref="D5"/>
    </sheetView>
  </sheetViews>
  <sheetFormatPr defaultColWidth="9.00390625" defaultRowHeight="14.25"/>
  <cols>
    <col min="1" max="1" width="32.875" style="1" customWidth="1"/>
    <col min="2" max="16" width="10.50390625" style="1" customWidth="1"/>
    <col min="17" max="17" width="12.25390625" style="1" customWidth="1"/>
    <col min="18" max="18" width="10.125" style="1" customWidth="1"/>
    <col min="19" max="19" width="10.00390625" style="1" customWidth="1"/>
    <col min="20" max="16384" width="9.00390625" style="1" customWidth="1"/>
  </cols>
  <sheetData>
    <row r="1" spans="1:16" s="1" customFormat="1" ht="27" customHeight="1">
      <c r="A1" s="2" t="s">
        <v>26</v>
      </c>
      <c r="B1" s="3"/>
      <c r="C1" s="3"/>
      <c r="D1" s="3"/>
      <c r="E1" s="3"/>
      <c r="F1" s="3"/>
      <c r="G1" s="3"/>
      <c r="H1" s="3"/>
      <c r="I1" s="3"/>
      <c r="J1" s="3"/>
      <c r="K1" s="3"/>
      <c r="L1" s="3"/>
      <c r="M1" s="3"/>
      <c r="N1" s="3"/>
      <c r="O1" s="3"/>
      <c r="P1" s="3"/>
    </row>
    <row r="2" spans="1:16" s="1" customFormat="1" ht="47.25" customHeight="1">
      <c r="A2" s="4" t="s">
        <v>27</v>
      </c>
      <c r="B2" s="4"/>
      <c r="C2" s="4"/>
      <c r="D2" s="4"/>
      <c r="E2" s="4"/>
      <c r="F2" s="4"/>
      <c r="G2" s="4"/>
      <c r="H2" s="4"/>
      <c r="I2" s="4"/>
      <c r="J2" s="4"/>
      <c r="K2" s="4"/>
      <c r="L2" s="4"/>
      <c r="M2" s="4"/>
      <c r="N2" s="4"/>
      <c r="O2" s="4"/>
      <c r="P2" s="4"/>
    </row>
    <row r="3" spans="1:16" s="1" customFormat="1" ht="24.75" customHeight="1">
      <c r="A3" s="5"/>
      <c r="B3" s="5"/>
      <c r="C3" s="5"/>
      <c r="D3" s="5"/>
      <c r="E3" s="5"/>
      <c r="F3" s="5"/>
      <c r="G3" s="5"/>
      <c r="H3" s="5"/>
      <c r="I3" s="5"/>
      <c r="J3" s="5"/>
      <c r="K3" s="5"/>
      <c r="L3" s="5"/>
      <c r="M3" s="20" t="s">
        <v>28</v>
      </c>
      <c r="N3" s="20"/>
      <c r="O3" s="20"/>
      <c r="P3" s="20"/>
    </row>
    <row r="4" spans="1:16" s="1" customFormat="1" ht="46.5" customHeight="1">
      <c r="A4" s="6" t="s">
        <v>29</v>
      </c>
      <c r="B4" s="7" t="s">
        <v>5</v>
      </c>
      <c r="C4" s="7"/>
      <c r="D4" s="7"/>
      <c r="E4" s="7" t="s">
        <v>6</v>
      </c>
      <c r="F4" s="7"/>
      <c r="G4" s="7"/>
      <c r="H4" s="7" t="s">
        <v>30</v>
      </c>
      <c r="I4" s="7"/>
      <c r="J4" s="7"/>
      <c r="K4" s="7" t="s">
        <v>31</v>
      </c>
      <c r="L4" s="7"/>
      <c r="M4" s="7"/>
      <c r="N4" s="7" t="s">
        <v>32</v>
      </c>
      <c r="O4" s="7"/>
      <c r="P4" s="7"/>
    </row>
    <row r="5" spans="1:16" s="1" customFormat="1" ht="33" customHeight="1">
      <c r="A5" s="8"/>
      <c r="B5" s="7" t="s">
        <v>33</v>
      </c>
      <c r="C5" s="7" t="s">
        <v>34</v>
      </c>
      <c r="D5" s="7" t="s">
        <v>35</v>
      </c>
      <c r="E5" s="7" t="s">
        <v>33</v>
      </c>
      <c r="F5" s="7" t="s">
        <v>34</v>
      </c>
      <c r="G5" s="7" t="s">
        <v>35</v>
      </c>
      <c r="H5" s="7" t="s">
        <v>33</v>
      </c>
      <c r="I5" s="7" t="s">
        <v>34</v>
      </c>
      <c r="J5" s="7" t="s">
        <v>35</v>
      </c>
      <c r="K5" s="7" t="s">
        <v>33</v>
      </c>
      <c r="L5" s="7" t="s">
        <v>34</v>
      </c>
      <c r="M5" s="7" t="s">
        <v>35</v>
      </c>
      <c r="N5" s="7" t="s">
        <v>33</v>
      </c>
      <c r="O5" s="7" t="s">
        <v>34</v>
      </c>
      <c r="P5" s="7" t="s">
        <v>35</v>
      </c>
    </row>
    <row r="6" spans="1:16" s="1" customFormat="1" ht="63.75" customHeight="1">
      <c r="A6" s="9" t="s">
        <v>36</v>
      </c>
      <c r="B6" s="10">
        <f>(C6-0.02-0.0023)*1.5+0.02+0.0023</f>
        <v>0.7634499999999999</v>
      </c>
      <c r="C6" s="10">
        <f>'销价表'!B8</f>
        <v>0.5164</v>
      </c>
      <c r="D6" s="10">
        <f>(C6-0.02-0.0023)*0.5+0.02+0.0023</f>
        <v>0.26935</v>
      </c>
      <c r="E6" s="10">
        <f>(F6-0.02-0.0023)*1.5+0.02+0.0023</f>
        <v>0.7514499999999998</v>
      </c>
      <c r="F6" s="10">
        <f>'销价表'!C8</f>
        <v>0.5084</v>
      </c>
      <c r="G6" s="10">
        <f>(F6-0.02-0.0023)*0.5+0.02+0.0023</f>
        <v>0.26535</v>
      </c>
      <c r="H6" s="10">
        <f>(I6-0.02-0.0023)*1.5+0.02+0.0023</f>
        <v>0.7364499999999999</v>
      </c>
      <c r="I6" s="10">
        <f>'销价表'!D8</f>
        <v>0.4984</v>
      </c>
      <c r="J6" s="10">
        <f>(I6-0.02-0.0023)*0.5+0.02+0.0023</f>
        <v>0.26035</v>
      </c>
      <c r="K6" s="10"/>
      <c r="L6" s="10"/>
      <c r="M6" s="10"/>
      <c r="N6" s="10"/>
      <c r="O6" s="10"/>
      <c r="P6" s="10"/>
    </row>
    <row r="7" spans="1:16" s="1" customFormat="1" ht="63.75" customHeight="1">
      <c r="A7" s="11" t="s">
        <v>37</v>
      </c>
      <c r="B7" s="10"/>
      <c r="C7" s="10"/>
      <c r="D7" s="10"/>
      <c r="E7" s="10"/>
      <c r="F7" s="10"/>
      <c r="G7" s="10"/>
      <c r="H7" s="10"/>
      <c r="I7" s="10"/>
      <c r="J7" s="10"/>
      <c r="K7" s="10"/>
      <c r="L7" s="10"/>
      <c r="M7" s="10"/>
      <c r="N7" s="10"/>
      <c r="O7" s="10"/>
      <c r="P7" s="10"/>
    </row>
    <row r="8" spans="1:16" s="1" customFormat="1" ht="63.75" customHeight="1">
      <c r="A8" s="12" t="s">
        <v>22</v>
      </c>
      <c r="B8" s="13"/>
      <c r="C8" s="13"/>
      <c r="D8" s="13"/>
      <c r="E8" s="14">
        <f>(F8-0.02-0.0023-0.0062-0.019)*1.63+0.02+0.0023+0.0062+0.019</f>
        <v>0.866901</v>
      </c>
      <c r="F8" s="14">
        <f>'销价表'!C13</f>
        <v>0.5502</v>
      </c>
      <c r="G8" s="14">
        <f>(F8-0.02-0.0023-0.0062-0.019)*0.37+0.02+0.0023+0.0062+0.019</f>
        <v>0.23349899999999998</v>
      </c>
      <c r="H8" s="14">
        <f>(I8-0.02-0.0023-0.0062-0.019)*1.63+0.02+0.0023+0.0062+0.019</f>
        <v>0.834301</v>
      </c>
      <c r="I8" s="14">
        <f>'销价表'!D13</f>
        <v>0.5302</v>
      </c>
      <c r="J8" s="14">
        <f>(I8-0.02-0.0023-0.0062-0.019)*0.37+0.02+0.0023+0.0062+0.019</f>
        <v>0.226099</v>
      </c>
      <c r="K8" s="10">
        <f>(L8-0.02-0.0023-0.0062-0.019)*1.63+0.02+0.0023+0.0062+0.019</f>
        <v>0.8017009999999999</v>
      </c>
      <c r="L8" s="10">
        <f>'销价表'!E13</f>
        <v>0.5102</v>
      </c>
      <c r="M8" s="10">
        <f>(L8-0.02-0.0023-0.0062-0.019)*0.37+0.02+0.0023+0.0062+0.019</f>
        <v>0.21869899999999998</v>
      </c>
      <c r="N8" s="10">
        <f>(O8-0.02-0.0023-0.0062-0.019)*1.63+0.02+0.0023+0.0062+0.019</f>
        <v>0.7935509999999999</v>
      </c>
      <c r="O8" s="10">
        <f>'销价表'!F13</f>
        <v>0.5052</v>
      </c>
      <c r="P8" s="10">
        <f>(O8-0.02-0.0023-0.0062-0.019)*0.37+0.02+0.0023+0.0062+0.019</f>
        <v>0.21684899999999996</v>
      </c>
    </row>
    <row r="9" spans="1:16" s="1" customFormat="1" ht="63.75" customHeight="1">
      <c r="A9" s="15" t="s">
        <v>23</v>
      </c>
      <c r="B9" s="16">
        <f>(C9-0.02-0.0023-0.0062-0.019)*1.5+0.02+0.0023+0.0062+0.019</f>
        <v>0.9830499999999999</v>
      </c>
      <c r="C9" s="16">
        <f>'销价表'!B14</f>
        <v>0.6711999999999999</v>
      </c>
      <c r="D9" s="16">
        <f>(C9-0.02-0.0023-0.0062-0.019)*0.5+0.02+0.0023+0.0062+0.019</f>
        <v>0.35935</v>
      </c>
      <c r="E9" s="16">
        <f>(F9-0.02-0.0023-0.0062-0.019)*1.5+0.02+0.0023+0.0062+0.019</f>
        <v>0.9530499999999998</v>
      </c>
      <c r="F9" s="16">
        <f>'销价表'!C14</f>
        <v>0.6511999999999999</v>
      </c>
      <c r="G9" s="16">
        <f>(F9-0.02-0.0023-0.0062-0.019)*0.5+0.02+0.0023+0.0062+0.019</f>
        <v>0.34935</v>
      </c>
      <c r="H9" s="16">
        <f>(I9-0.02-0.0023-0.0062-0.019)*1.5+0.02+0.0023+0.0062+0.019</f>
        <v>0.9230499999999998</v>
      </c>
      <c r="I9" s="16">
        <f>'销价表'!D14</f>
        <v>0.6311999999999999</v>
      </c>
      <c r="J9" s="16">
        <f>(I9-0.02-0.0023-0.0062-0.019)*0.5+0.02+0.0023+0.0062+0.019</f>
        <v>0.33935</v>
      </c>
      <c r="K9" s="10"/>
      <c r="L9" s="10"/>
      <c r="M9" s="10"/>
      <c r="N9" s="10"/>
      <c r="O9" s="10"/>
      <c r="P9" s="10"/>
    </row>
    <row r="10" spans="1:16" s="1" customFormat="1" ht="39" customHeight="1">
      <c r="A10" s="17" t="s">
        <v>38</v>
      </c>
      <c r="B10" s="17"/>
      <c r="C10" s="17"/>
      <c r="D10" s="17"/>
      <c r="E10" s="17"/>
      <c r="F10" s="17"/>
      <c r="G10" s="17"/>
      <c r="H10" s="17"/>
      <c r="I10" s="17"/>
      <c r="J10" s="17"/>
      <c r="K10" s="17"/>
      <c r="L10" s="17"/>
      <c r="M10" s="17"/>
      <c r="N10" s="17"/>
      <c r="O10" s="17"/>
      <c r="P10" s="17"/>
    </row>
    <row r="11" spans="1:16" s="1" customFormat="1" ht="39" customHeight="1">
      <c r="A11" s="17" t="s">
        <v>39</v>
      </c>
      <c r="B11" s="17"/>
      <c r="C11" s="17"/>
      <c r="D11" s="17"/>
      <c r="E11" s="17"/>
      <c r="F11" s="17"/>
      <c r="G11" s="17"/>
      <c r="H11" s="17"/>
      <c r="I11" s="17"/>
      <c r="J11" s="17"/>
      <c r="K11" s="17"/>
      <c r="L11" s="17"/>
      <c r="M11" s="17"/>
      <c r="N11" s="17"/>
      <c r="O11" s="17"/>
      <c r="P11" s="17"/>
    </row>
    <row r="12" spans="1:16" s="1" customFormat="1" ht="21" customHeight="1">
      <c r="A12" s="18" t="s">
        <v>40</v>
      </c>
      <c r="B12" s="18"/>
      <c r="C12" s="18"/>
      <c r="D12" s="18"/>
      <c r="E12" s="18"/>
      <c r="F12" s="18"/>
      <c r="G12" s="18"/>
      <c r="H12" s="18"/>
      <c r="I12" s="18"/>
      <c r="J12" s="18"/>
      <c r="K12" s="18"/>
      <c r="L12" s="18"/>
      <c r="M12" s="18"/>
      <c r="N12" s="18"/>
      <c r="O12" s="18"/>
      <c r="P12" s="18"/>
    </row>
    <row r="13" spans="1:16" s="1" customFormat="1" ht="14.25">
      <c r="A13" s="18"/>
      <c r="B13" s="18"/>
      <c r="C13" s="18"/>
      <c r="D13" s="18"/>
      <c r="E13" s="18"/>
      <c r="F13" s="18"/>
      <c r="G13" s="18"/>
      <c r="H13" s="18"/>
      <c r="I13" s="18"/>
      <c r="J13" s="18"/>
      <c r="K13" s="18"/>
      <c r="L13" s="18"/>
      <c r="M13" s="18"/>
      <c r="N13" s="18"/>
      <c r="O13" s="18"/>
      <c r="P13" s="18"/>
    </row>
    <row r="14" s="1" customFormat="1" ht="14.25">
      <c r="B14" s="19"/>
    </row>
  </sheetData>
  <sheetProtection/>
  <mergeCells count="17">
    <mergeCell ref="A2:P2"/>
    <mergeCell ref="A3:B3"/>
    <mergeCell ref="C3:D3"/>
    <mergeCell ref="E3:F3"/>
    <mergeCell ref="G3:H3"/>
    <mergeCell ref="I3:J3"/>
    <mergeCell ref="K3:L3"/>
    <mergeCell ref="M3:P3"/>
    <mergeCell ref="B4:D4"/>
    <mergeCell ref="E4:G4"/>
    <mergeCell ref="H4:J4"/>
    <mergeCell ref="K4:M4"/>
    <mergeCell ref="N4:P4"/>
    <mergeCell ref="A10:P10"/>
    <mergeCell ref="A11:P11"/>
    <mergeCell ref="A4:A5"/>
    <mergeCell ref="A12:P13"/>
  </mergeCells>
  <printOptions/>
  <pageMargins left="1.1020833333333333" right="0.7083333333333334" top="0.7479166666666667" bottom="0.7479166666666667" header="0.3145833333333333" footer="0.3145833333333333"/>
  <pageSetup fitToHeight="1" fitToWidth="1"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zqq</dc:creator>
  <cp:keywords/>
  <dc:description/>
  <cp:lastModifiedBy>WK</cp:lastModifiedBy>
  <cp:lastPrinted>2015-12-28T03:10:46Z</cp:lastPrinted>
  <dcterms:created xsi:type="dcterms:W3CDTF">2009-11-20T01:06:52Z</dcterms:created>
  <dcterms:modified xsi:type="dcterms:W3CDTF">2019-04-01T01:15:30Z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